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ceC\Desktop\2020 domes lēmumi\protokols Nr.20 30.09.2020\"/>
    </mc:Choice>
  </mc:AlternateContent>
  <bookViews>
    <workbookView xWindow="0" yWindow="0" windowWidth="28800" windowHeight="12330" activeTab="1"/>
  </bookViews>
  <sheets>
    <sheet name="Mērķdotācija" sheetId="1" r:id="rId1"/>
    <sheet name="Kvalitātes pakāp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D12" i="2"/>
  <c r="E12" i="2" s="1"/>
  <c r="D11" i="2"/>
  <c r="E11" i="2" s="1"/>
  <c r="F11" i="2" l="1"/>
  <c r="F12" i="2"/>
  <c r="G12" i="2" s="1"/>
  <c r="E13" i="2"/>
  <c r="D13" i="2"/>
  <c r="F13" i="2" l="1"/>
  <c r="G11" i="2"/>
  <c r="G13" i="2" s="1"/>
  <c r="D30" i="1"/>
  <c r="C30" i="1"/>
  <c r="E29" i="1"/>
  <c r="F29" i="1" s="1"/>
  <c r="D29" i="1"/>
  <c r="E28" i="1"/>
  <c r="F28" i="1" s="1"/>
  <c r="G28" i="1" s="1"/>
  <c r="H28" i="1" s="1"/>
  <c r="I28" i="1" s="1"/>
  <c r="D28" i="1"/>
  <c r="E27" i="1"/>
  <c r="F27" i="1" s="1"/>
  <c r="D27" i="1"/>
  <c r="E26" i="1"/>
  <c r="F26" i="1" s="1"/>
  <c r="G26" i="1" s="1"/>
  <c r="H26" i="1" s="1"/>
  <c r="I26" i="1" s="1"/>
  <c r="D26" i="1"/>
  <c r="E25" i="1"/>
  <c r="F25" i="1" s="1"/>
  <c r="D25" i="1"/>
  <c r="E24" i="1"/>
  <c r="F24" i="1" s="1"/>
  <c r="G24" i="1" s="1"/>
  <c r="H24" i="1" s="1"/>
  <c r="I24" i="1" s="1"/>
  <c r="D24" i="1"/>
  <c r="E23" i="1"/>
  <c r="F23" i="1" s="1"/>
  <c r="D23" i="1"/>
  <c r="E22" i="1"/>
  <c r="F22" i="1" s="1"/>
  <c r="G22" i="1" s="1"/>
  <c r="H22" i="1" s="1"/>
  <c r="I22" i="1" s="1"/>
  <c r="D22" i="1"/>
  <c r="E21" i="1"/>
  <c r="F21" i="1" s="1"/>
  <c r="D21" i="1"/>
  <c r="E20" i="1"/>
  <c r="F20" i="1" s="1"/>
  <c r="G20" i="1" s="1"/>
  <c r="H20" i="1" s="1"/>
  <c r="I20" i="1" s="1"/>
  <c r="D20" i="1"/>
  <c r="E19" i="1"/>
  <c r="F19" i="1" s="1"/>
  <c r="D19" i="1"/>
  <c r="E18" i="1"/>
  <c r="F18" i="1" s="1"/>
  <c r="G18" i="1" s="1"/>
  <c r="H18" i="1" s="1"/>
  <c r="I18" i="1" s="1"/>
  <c r="D18" i="1"/>
  <c r="E17" i="1"/>
  <c r="F17" i="1" s="1"/>
  <c r="D17" i="1"/>
  <c r="E16" i="1"/>
  <c r="F16" i="1" s="1"/>
  <c r="G16" i="1" s="1"/>
  <c r="H16" i="1" s="1"/>
  <c r="I16" i="1" s="1"/>
  <c r="D16" i="1"/>
  <c r="E15" i="1"/>
  <c r="F15" i="1" s="1"/>
  <c r="D15" i="1"/>
  <c r="E14" i="1"/>
  <c r="F14" i="1" s="1"/>
  <c r="G14" i="1" s="1"/>
  <c r="H14" i="1" s="1"/>
  <c r="I14" i="1" s="1"/>
  <c r="D14" i="1"/>
  <c r="E13" i="1"/>
  <c r="F13" i="1" s="1"/>
  <c r="D13" i="1"/>
  <c r="E12" i="1"/>
  <c r="F12" i="1" s="1"/>
  <c r="G12" i="1" s="1"/>
  <c r="H12" i="1" s="1"/>
  <c r="I12" i="1" s="1"/>
  <c r="D12" i="1"/>
  <c r="E11" i="1"/>
  <c r="F11" i="1" s="1"/>
  <c r="D11" i="1"/>
  <c r="F30" i="1" l="1"/>
  <c r="G11" i="1"/>
  <c r="G13" i="1"/>
  <c r="H13" i="1" s="1"/>
  <c r="I13" i="1" s="1"/>
  <c r="G15" i="1"/>
  <c r="H15" i="1" s="1"/>
  <c r="I15" i="1" s="1"/>
  <c r="G17" i="1"/>
  <c r="H17" i="1" s="1"/>
  <c r="I17" i="1" s="1"/>
  <c r="G19" i="1"/>
  <c r="H19" i="1" s="1"/>
  <c r="I19" i="1" s="1"/>
  <c r="G21" i="1"/>
  <c r="H21" i="1" s="1"/>
  <c r="I21" i="1" s="1"/>
  <c r="G23" i="1"/>
  <c r="H23" i="1" s="1"/>
  <c r="I23" i="1" s="1"/>
  <c r="G25" i="1"/>
  <c r="H25" i="1" s="1"/>
  <c r="I25" i="1" s="1"/>
  <c r="G27" i="1"/>
  <c r="H27" i="1" s="1"/>
  <c r="I27" i="1" s="1"/>
  <c r="G29" i="1"/>
  <c r="H29" i="1" s="1"/>
  <c r="I29" i="1" s="1"/>
  <c r="E30" i="1"/>
  <c r="G30" i="1" l="1"/>
  <c r="H11" i="1"/>
  <c r="I11" i="1" l="1"/>
  <c r="I30" i="1" s="1"/>
  <c r="H30" i="1"/>
  <c r="I33" i="1" l="1"/>
  <c r="I35" i="1" s="1"/>
</calcChain>
</file>

<file path=xl/sharedStrings.xml><?xml version="1.0" encoding="utf-8"?>
<sst xmlns="http://schemas.openxmlformats.org/spreadsheetml/2006/main" count="55" uniqueCount="49">
  <si>
    <t>Mērķdotācijas sadalījums  Madonas novada pašvaldības interešu izglītības programmu</t>
  </si>
  <si>
    <t>un sporta skolu pedagogu daļējai darba samaksai un valsts sociālās apdrošināšanas</t>
  </si>
  <si>
    <t xml:space="preserve"> obligātajām iemaksām 2020.gada septembra-decembra mēnešiem</t>
  </si>
  <si>
    <t>Nr. p.k.</t>
  </si>
  <si>
    <t>Mācību iestādes nosaukums</t>
  </si>
  <si>
    <t>Stundas</t>
  </si>
  <si>
    <t>likmes</t>
  </si>
  <si>
    <t>Tarifikācijai (likmes *790)</t>
  </si>
  <si>
    <t>Kvalitātes piemaksa jaunā 1.,2.,3.kv.p. 2,94%</t>
  </si>
  <si>
    <t>Kopā tarifikācijā</t>
  </si>
  <si>
    <t>1 mēn.   Ar VSAOI</t>
  </si>
  <si>
    <t>4 mēn.</t>
  </si>
  <si>
    <t>Madonas Valsts ģimnāzija</t>
  </si>
  <si>
    <t>Madonas pilsētas  vidusskola</t>
  </si>
  <si>
    <t>Andreja Eglīša Ļaudonas vidusskola</t>
  </si>
  <si>
    <t>Barkavas pamatskola</t>
  </si>
  <si>
    <t>Bērzaunes pamatskola</t>
  </si>
  <si>
    <t>Degumnieku pamatskola</t>
  </si>
  <si>
    <t>Dzelzavas pamatskola</t>
  </si>
  <si>
    <t>Kalsnavas pamatskola</t>
  </si>
  <si>
    <t>Kusas pamatskola</t>
  </si>
  <si>
    <t>Lazdonas pamatskola</t>
  </si>
  <si>
    <t>Liezēres pamatskola</t>
  </si>
  <si>
    <t>Praulienas pamatskola</t>
  </si>
  <si>
    <t xml:space="preserve">Vestienas pamatskola </t>
  </si>
  <si>
    <t>Madonas pilsētas PII "Kastanītis"</t>
  </si>
  <si>
    <t>Madonas pilsētas PII "Priedīte"</t>
  </si>
  <si>
    <t>Madonas pilsētas PII "Saulīte"</t>
  </si>
  <si>
    <t xml:space="preserve">Ļaudonas pagasta PII "Brīnumdārzs" </t>
  </si>
  <si>
    <t>Praulienas pagasta PII "Pasaciņa"</t>
  </si>
  <si>
    <t>Madonas bērnu un jauniešu centrs</t>
  </si>
  <si>
    <t>Kopā</t>
  </si>
  <si>
    <t>valsts</t>
  </si>
  <si>
    <t>starpība</t>
  </si>
  <si>
    <t>Budžets</t>
  </si>
  <si>
    <t>N.p.k.</t>
  </si>
  <si>
    <t>Izglītības iestāde</t>
  </si>
  <si>
    <t>3.kvalitātes pakāpe</t>
  </si>
  <si>
    <t>3. kvalitātes pakāpe (likmes)</t>
  </si>
  <si>
    <t>Darba samaksa EUR  (45,-) Tarifikācijai</t>
  </si>
  <si>
    <r>
      <t xml:space="preserve">Mērķdotācijas sadalījums  Madonas novada pašvaldības </t>
    </r>
    <r>
      <rPr>
        <b/>
        <sz val="11"/>
        <color indexed="8"/>
        <rFont val="Arial"/>
        <family val="2"/>
        <charset val="186"/>
      </rPr>
      <t>interešu izglītības programmu</t>
    </r>
    <r>
      <rPr>
        <sz val="11"/>
        <color indexed="8"/>
        <rFont val="Arial"/>
        <family val="2"/>
        <charset val="186"/>
      </rPr>
      <t xml:space="preserve"> un sporta skolu pedagogu </t>
    </r>
    <r>
      <rPr>
        <b/>
        <sz val="11"/>
        <color indexed="8"/>
        <rFont val="Arial"/>
        <family val="2"/>
        <charset val="186"/>
      </rPr>
      <t>piemaksai par kvalitāti</t>
    </r>
    <r>
      <rPr>
        <sz val="11"/>
        <color indexed="8"/>
        <rFont val="Arial"/>
        <family val="2"/>
        <charset val="186"/>
      </rPr>
      <t xml:space="preserve"> un valsts sociālās apdrošināšanas obligātajām iemaksām no 2020.gada septembrim - decembrim.</t>
    </r>
  </si>
  <si>
    <t xml:space="preserve"> 4 mēnešiem    </t>
  </si>
  <si>
    <t xml:space="preserve"> VSAOI</t>
  </si>
  <si>
    <t>Mēnesim kopā</t>
  </si>
  <si>
    <t>Madonas novada pašvaldības domes</t>
  </si>
  <si>
    <t>30.09.2020. lēmumam Nr.403</t>
  </si>
  <si>
    <t>(protokols Nr.20, 25.p.)</t>
  </si>
  <si>
    <t>Pielikums Nr.1</t>
  </si>
  <si>
    <t>Pielikums Nr.2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</si>
</sst>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9"/>
      <name val="Arial"/>
      <family val="2"/>
      <charset val="186"/>
    </font>
    <font>
      <sz val="1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b/>
      <sz val="12"/>
      <name val="Arial"/>
      <family val="2"/>
      <charset val="186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1"/>
      <name val="Arial"/>
      <family val="2"/>
      <charset val="186"/>
    </font>
    <font>
      <sz val="12"/>
      <name val="Arial"/>
      <family val="2"/>
      <charset val="186"/>
    </font>
    <font>
      <sz val="8"/>
      <color indexed="8"/>
      <name val="Arial"/>
      <family val="2"/>
      <charset val="186"/>
    </font>
    <font>
      <b/>
      <sz val="11"/>
      <name val="Arial"/>
      <family val="2"/>
      <charset val="186"/>
    </font>
    <font>
      <sz val="10"/>
      <color indexed="8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2" xfId="0" applyFont="1" applyBorder="1"/>
    <xf numFmtId="0" fontId="6" fillId="0" borderId="1" xfId="0" applyFont="1" applyBorder="1" applyAlignment="1">
      <alignment horizontal="center"/>
    </xf>
    <xf numFmtId="2" fontId="3" fillId="0" borderId="1" xfId="0" applyNumberFormat="1" applyFont="1" applyFill="1" applyBorder="1"/>
    <xf numFmtId="0" fontId="4" fillId="0" borderId="1" xfId="0" applyFont="1" applyBorder="1"/>
    <xf numFmtId="2" fontId="0" fillId="0" borderId="1" xfId="0" applyNumberFormat="1" applyBorder="1"/>
    <xf numFmtId="1" fontId="0" fillId="0" borderId="1" xfId="0" applyNumberFormat="1" applyBorder="1"/>
    <xf numFmtId="1" fontId="0" fillId="0" borderId="0" xfId="0" applyNumberFormat="1"/>
    <xf numFmtId="0" fontId="0" fillId="0" borderId="2" xfId="0" applyBorder="1"/>
    <xf numFmtId="0" fontId="7" fillId="0" borderId="1" xfId="0" applyFont="1" applyBorder="1" applyAlignment="1">
      <alignment wrapText="1"/>
    </xf>
    <xf numFmtId="0" fontId="0" fillId="0" borderId="0" xfId="0" applyBorder="1"/>
    <xf numFmtId="0" fontId="8" fillId="0" borderId="3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8" fillId="0" borderId="0" xfId="0" applyFont="1" applyBorder="1" applyAlignment="1">
      <alignment wrapText="1"/>
    </xf>
    <xf numFmtId="0" fontId="8" fillId="0" borderId="0" xfId="0" applyFont="1" applyBorder="1"/>
    <xf numFmtId="0" fontId="4" fillId="0" borderId="0" xfId="0" applyFont="1" applyFill="1" applyBorder="1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0" fontId="10" fillId="0" borderId="0" xfId="0" applyFont="1" applyAlignment="1">
      <alignment wrapText="1"/>
    </xf>
    <xf numFmtId="0" fontId="11" fillId="0" borderId="0" xfId="0" applyFont="1"/>
    <xf numFmtId="0" fontId="9" fillId="0" borderId="0" xfId="0" applyFont="1"/>
    <xf numFmtId="1" fontId="11" fillId="0" borderId="0" xfId="0" applyNumberFormat="1" applyFont="1"/>
    <xf numFmtId="0" fontId="11" fillId="0" borderId="0" xfId="0" applyFont="1" applyFill="1"/>
    <xf numFmtId="0" fontId="12" fillId="0" borderId="1" xfId="0" applyFont="1" applyBorder="1"/>
    <xf numFmtId="0" fontId="12" fillId="0" borderId="2" xfId="0" applyFont="1" applyBorder="1" applyAlignment="1"/>
    <xf numFmtId="0" fontId="12" fillId="0" borderId="6" xfId="0" applyFont="1" applyBorder="1" applyAlignment="1"/>
    <xf numFmtId="0" fontId="12" fillId="0" borderId="3" xfId="0" applyFont="1" applyBorder="1" applyAlignment="1"/>
    <xf numFmtId="0" fontId="12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3" fillId="0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 vertical="top"/>
    </xf>
    <xf numFmtId="1" fontId="14" fillId="0" borderId="1" xfId="0" applyNumberFormat="1" applyFont="1" applyBorder="1" applyAlignment="1">
      <alignment horizontal="center" vertical="top"/>
    </xf>
    <xf numFmtId="0" fontId="14" fillId="0" borderId="0" xfId="0" applyFont="1" applyFill="1"/>
    <xf numFmtId="0" fontId="14" fillId="0" borderId="0" xfId="0" applyFont="1"/>
    <xf numFmtId="0" fontId="12" fillId="0" borderId="1" xfId="0" applyNumberFormat="1" applyFont="1" applyBorder="1" applyAlignment="1">
      <alignment horizontal="center"/>
    </xf>
    <xf numFmtId="165" fontId="12" fillId="0" borderId="1" xfId="0" applyNumberFormat="1" applyFont="1" applyBorder="1"/>
    <xf numFmtId="1" fontId="11" fillId="0" borderId="0" xfId="0" applyNumberFormat="1" applyFont="1" applyFill="1"/>
    <xf numFmtId="0" fontId="15" fillId="2" borderId="1" xfId="0" applyFont="1" applyFill="1" applyBorder="1"/>
    <xf numFmtId="0" fontId="10" fillId="3" borderId="1" xfId="0" applyFont="1" applyFill="1" applyBorder="1"/>
    <xf numFmtId="165" fontId="15" fillId="3" borderId="1" xfId="0" applyNumberFormat="1" applyFont="1" applyFill="1" applyBorder="1"/>
    <xf numFmtId="0" fontId="4" fillId="0" borderId="0" xfId="0" applyFont="1" applyFill="1"/>
    <xf numFmtId="0" fontId="16" fillId="0" borderId="0" xfId="0" applyFont="1" applyFill="1"/>
    <xf numFmtId="2" fontId="12" fillId="0" borderId="1" xfId="0" applyNumberFormat="1" applyFont="1" applyBorder="1"/>
    <xf numFmtId="2" fontId="15" fillId="0" borderId="1" xfId="0" applyNumberFormat="1" applyFont="1" applyBorder="1"/>
    <xf numFmtId="2" fontId="15" fillId="3" borderId="1" xfId="0" applyNumberFormat="1" applyFont="1" applyFill="1" applyBorder="1"/>
    <xf numFmtId="0" fontId="9" fillId="0" borderId="1" xfId="0" applyFont="1" applyBorder="1" applyAlignment="1">
      <alignment wrapText="1"/>
    </xf>
    <xf numFmtId="0" fontId="9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7" xfId="0" applyFont="1" applyBorder="1" applyAlignment="1"/>
    <xf numFmtId="0" fontId="12" fillId="0" borderId="5" xfId="0" applyFont="1" applyBorder="1" applyAlignment="1">
      <alignment horizontal="center" wrapText="1"/>
    </xf>
    <xf numFmtId="0" fontId="12" fillId="0" borderId="8" xfId="0" applyFont="1" applyBorder="1" applyAlignment="1"/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activeCell="H1" sqref="C1:I4"/>
    </sheetView>
  </sheetViews>
  <sheetFormatPr defaultRowHeight="15" x14ac:dyDescent="0.25"/>
  <cols>
    <col min="1" max="1" width="6.42578125" customWidth="1"/>
    <col min="2" max="2" width="31.5703125" style="3" customWidth="1"/>
    <col min="3" max="3" width="13.5703125" customWidth="1"/>
    <col min="4" max="4" width="10.28515625" hidden="1" customWidth="1"/>
    <col min="5" max="6" width="11" hidden="1" customWidth="1"/>
    <col min="7" max="7" width="10.85546875" customWidth="1"/>
    <col min="8" max="8" width="9.5703125" bestFit="1" customWidth="1"/>
    <col min="9" max="9" width="10.5703125" bestFit="1" customWidth="1"/>
  </cols>
  <sheetData>
    <row r="1" spans="1:10" x14ac:dyDescent="0.25">
      <c r="H1" s="62" t="s">
        <v>47</v>
      </c>
      <c r="I1" s="62"/>
    </row>
    <row r="2" spans="1:10" x14ac:dyDescent="0.25">
      <c r="C2" s="62" t="s">
        <v>44</v>
      </c>
      <c r="D2" s="62"/>
      <c r="E2" s="62"/>
      <c r="F2" s="62"/>
      <c r="G2" s="62"/>
      <c r="H2" s="62"/>
      <c r="I2" s="62"/>
    </row>
    <row r="3" spans="1:10" x14ac:dyDescent="0.25">
      <c r="G3" s="62" t="s">
        <v>45</v>
      </c>
      <c r="H3" s="62"/>
      <c r="I3" s="62"/>
    </row>
    <row r="4" spans="1:10" x14ac:dyDescent="0.25">
      <c r="G4" s="62" t="s">
        <v>46</v>
      </c>
      <c r="H4" s="62"/>
      <c r="I4" s="62"/>
    </row>
    <row r="6" spans="1:10" x14ac:dyDescent="0.25">
      <c r="B6" s="1" t="s">
        <v>0</v>
      </c>
    </row>
    <row r="7" spans="1:10" x14ac:dyDescent="0.25">
      <c r="B7" s="1" t="s">
        <v>1</v>
      </c>
    </row>
    <row r="8" spans="1:10" x14ac:dyDescent="0.25">
      <c r="B8" s="1" t="s">
        <v>2</v>
      </c>
    </row>
    <row r="9" spans="1:10" x14ac:dyDescent="0.25">
      <c r="A9" s="2"/>
      <c r="C9" s="4"/>
    </row>
    <row r="10" spans="1:10" ht="60.75" x14ac:dyDescent="0.25">
      <c r="A10" s="5" t="s">
        <v>3</v>
      </c>
      <c r="B10" s="6" t="s">
        <v>4</v>
      </c>
      <c r="C10" s="7" t="s">
        <v>5</v>
      </c>
      <c r="D10" s="7" t="s">
        <v>6</v>
      </c>
      <c r="E10" s="7" t="s">
        <v>7</v>
      </c>
      <c r="F10" s="8" t="s">
        <v>8</v>
      </c>
      <c r="G10" s="8" t="s">
        <v>9</v>
      </c>
      <c r="H10" s="9" t="s">
        <v>10</v>
      </c>
      <c r="I10" s="10" t="s">
        <v>11</v>
      </c>
    </row>
    <row r="11" spans="1:10" x14ac:dyDescent="0.25">
      <c r="A11" s="5">
        <v>1</v>
      </c>
      <c r="B11" s="11" t="s">
        <v>12</v>
      </c>
      <c r="C11" s="12">
        <v>34</v>
      </c>
      <c r="D11" s="13">
        <f>ROUND(C11/30,2)</f>
        <v>1.1299999999999999</v>
      </c>
      <c r="E11" s="13">
        <f>D11*790</f>
        <v>892.69999999999993</v>
      </c>
      <c r="F11" s="10">
        <f>ROUND(E11*0.0294,2)</f>
        <v>26.25</v>
      </c>
      <c r="G11" s="10">
        <f t="shared" ref="G11:G29" si="0">E11+F11</f>
        <v>918.94999999999993</v>
      </c>
      <c r="H11" s="15">
        <f>ROUND(G11*1.2409,0)</f>
        <v>1140</v>
      </c>
      <c r="I11" s="16">
        <f>ROUND(H11*4,0)</f>
        <v>4560</v>
      </c>
      <c r="J11" s="17"/>
    </row>
    <row r="12" spans="1:10" x14ac:dyDescent="0.25">
      <c r="A12" s="5">
        <v>2</v>
      </c>
      <c r="B12" s="18" t="s">
        <v>13</v>
      </c>
      <c r="C12" s="12">
        <v>33</v>
      </c>
      <c r="D12" s="13">
        <f t="shared" ref="D12:D29" si="1">ROUND(C12/30,2)</f>
        <v>1.1000000000000001</v>
      </c>
      <c r="E12" s="13">
        <f t="shared" ref="E12:E29" si="2">D12*790</f>
        <v>869.00000000000011</v>
      </c>
      <c r="F12" s="10">
        <f t="shared" ref="F12:F29" si="3">ROUND(E12*0.0294,2)</f>
        <v>25.55</v>
      </c>
      <c r="G12" s="10">
        <f t="shared" si="0"/>
        <v>894.55000000000007</v>
      </c>
      <c r="H12" s="15">
        <f t="shared" ref="H12:H29" si="4">ROUND(G12*1.2409,0)</f>
        <v>1110</v>
      </c>
      <c r="I12" s="16">
        <f t="shared" ref="I12:I28" si="5">ROUND(H12*4,0)</f>
        <v>4440</v>
      </c>
      <c r="J12" s="17"/>
    </row>
    <row r="13" spans="1:10" x14ac:dyDescent="0.25">
      <c r="A13" s="5">
        <v>3</v>
      </c>
      <c r="B13" s="18" t="s">
        <v>14</v>
      </c>
      <c r="C13" s="12">
        <v>26</v>
      </c>
      <c r="D13" s="13">
        <f t="shared" si="1"/>
        <v>0.87</v>
      </c>
      <c r="E13" s="13">
        <f t="shared" si="2"/>
        <v>687.3</v>
      </c>
      <c r="F13" s="10">
        <f t="shared" si="3"/>
        <v>20.21</v>
      </c>
      <c r="G13" s="10">
        <f t="shared" si="0"/>
        <v>707.51</v>
      </c>
      <c r="H13" s="15">
        <f t="shared" si="4"/>
        <v>878</v>
      </c>
      <c r="I13" s="16">
        <f t="shared" si="5"/>
        <v>3512</v>
      </c>
      <c r="J13" s="17"/>
    </row>
    <row r="14" spans="1:10" x14ac:dyDescent="0.25">
      <c r="A14" s="5">
        <v>4</v>
      </c>
      <c r="B14" s="18" t="s">
        <v>15</v>
      </c>
      <c r="C14" s="12">
        <v>24</v>
      </c>
      <c r="D14" s="13">
        <f t="shared" si="1"/>
        <v>0.8</v>
      </c>
      <c r="E14" s="13">
        <f t="shared" si="2"/>
        <v>632</v>
      </c>
      <c r="F14" s="10">
        <f t="shared" si="3"/>
        <v>18.579999999999998</v>
      </c>
      <c r="G14" s="10">
        <f t="shared" si="0"/>
        <v>650.58000000000004</v>
      </c>
      <c r="H14" s="15">
        <f t="shared" si="4"/>
        <v>807</v>
      </c>
      <c r="I14" s="16">
        <f t="shared" si="5"/>
        <v>3228</v>
      </c>
      <c r="J14" s="17"/>
    </row>
    <row r="15" spans="1:10" x14ac:dyDescent="0.25">
      <c r="A15" s="5">
        <v>5</v>
      </c>
      <c r="B15" s="18" t="s">
        <v>16</v>
      </c>
      <c r="C15" s="12">
        <v>24</v>
      </c>
      <c r="D15" s="13">
        <f t="shared" si="1"/>
        <v>0.8</v>
      </c>
      <c r="E15" s="13">
        <f t="shared" si="2"/>
        <v>632</v>
      </c>
      <c r="F15" s="10">
        <f t="shared" si="3"/>
        <v>18.579999999999998</v>
      </c>
      <c r="G15" s="10">
        <f t="shared" si="0"/>
        <v>650.58000000000004</v>
      </c>
      <c r="H15" s="15">
        <f t="shared" si="4"/>
        <v>807</v>
      </c>
      <c r="I15" s="16">
        <f t="shared" si="5"/>
        <v>3228</v>
      </c>
      <c r="J15" s="17"/>
    </row>
    <row r="16" spans="1:10" x14ac:dyDescent="0.25">
      <c r="A16" s="5">
        <v>6</v>
      </c>
      <c r="B16" s="18" t="s">
        <v>17</v>
      </c>
      <c r="C16" s="12">
        <v>17</v>
      </c>
      <c r="D16" s="13">
        <f t="shared" si="1"/>
        <v>0.56999999999999995</v>
      </c>
      <c r="E16" s="13">
        <f t="shared" si="2"/>
        <v>450.29999999999995</v>
      </c>
      <c r="F16" s="10">
        <f t="shared" si="3"/>
        <v>13.24</v>
      </c>
      <c r="G16" s="10">
        <f t="shared" si="0"/>
        <v>463.53999999999996</v>
      </c>
      <c r="H16" s="15">
        <f t="shared" si="4"/>
        <v>575</v>
      </c>
      <c r="I16" s="16">
        <f t="shared" si="5"/>
        <v>2300</v>
      </c>
      <c r="J16" s="17"/>
    </row>
    <row r="17" spans="1:10" x14ac:dyDescent="0.25">
      <c r="A17" s="5">
        <v>7</v>
      </c>
      <c r="B17" s="18" t="s">
        <v>18</v>
      </c>
      <c r="C17" s="12">
        <v>20</v>
      </c>
      <c r="D17" s="13">
        <f t="shared" si="1"/>
        <v>0.67</v>
      </c>
      <c r="E17" s="13">
        <f t="shared" si="2"/>
        <v>529.30000000000007</v>
      </c>
      <c r="F17" s="10">
        <f t="shared" si="3"/>
        <v>15.56</v>
      </c>
      <c r="G17" s="10">
        <f t="shared" si="0"/>
        <v>544.86</v>
      </c>
      <c r="H17" s="15">
        <f t="shared" si="4"/>
        <v>676</v>
      </c>
      <c r="I17" s="16">
        <f t="shared" si="5"/>
        <v>2704</v>
      </c>
      <c r="J17" s="17"/>
    </row>
    <row r="18" spans="1:10" x14ac:dyDescent="0.25">
      <c r="A18" s="5">
        <v>8</v>
      </c>
      <c r="B18" s="18" t="s">
        <v>19</v>
      </c>
      <c r="C18" s="12">
        <v>18</v>
      </c>
      <c r="D18" s="13">
        <f t="shared" si="1"/>
        <v>0.6</v>
      </c>
      <c r="E18" s="13">
        <f t="shared" si="2"/>
        <v>474</v>
      </c>
      <c r="F18" s="10">
        <f t="shared" si="3"/>
        <v>13.94</v>
      </c>
      <c r="G18" s="10">
        <f t="shared" si="0"/>
        <v>487.94</v>
      </c>
      <c r="H18" s="15">
        <f t="shared" si="4"/>
        <v>605</v>
      </c>
      <c r="I18" s="16">
        <f t="shared" si="5"/>
        <v>2420</v>
      </c>
      <c r="J18" s="17"/>
    </row>
    <row r="19" spans="1:10" x14ac:dyDescent="0.25">
      <c r="A19" s="5">
        <v>9</v>
      </c>
      <c r="B19" s="18" t="s">
        <v>20</v>
      </c>
      <c r="C19" s="12">
        <v>13</v>
      </c>
      <c r="D19" s="13">
        <f t="shared" si="1"/>
        <v>0.43</v>
      </c>
      <c r="E19" s="13">
        <f t="shared" si="2"/>
        <v>339.7</v>
      </c>
      <c r="F19" s="10">
        <f t="shared" si="3"/>
        <v>9.99</v>
      </c>
      <c r="G19" s="10">
        <f t="shared" si="0"/>
        <v>349.69</v>
      </c>
      <c r="H19" s="15">
        <f t="shared" si="4"/>
        <v>434</v>
      </c>
      <c r="I19" s="16">
        <f t="shared" si="5"/>
        <v>1736</v>
      </c>
      <c r="J19" s="17"/>
    </row>
    <row r="20" spans="1:10" x14ac:dyDescent="0.25">
      <c r="A20" s="5">
        <v>10</v>
      </c>
      <c r="B20" s="18" t="s">
        <v>21</v>
      </c>
      <c r="C20" s="12">
        <v>9</v>
      </c>
      <c r="D20" s="13">
        <f t="shared" si="1"/>
        <v>0.3</v>
      </c>
      <c r="E20" s="13">
        <f t="shared" si="2"/>
        <v>237</v>
      </c>
      <c r="F20" s="10">
        <f t="shared" si="3"/>
        <v>6.97</v>
      </c>
      <c r="G20" s="10">
        <f t="shared" si="0"/>
        <v>243.97</v>
      </c>
      <c r="H20" s="15">
        <f t="shared" si="4"/>
        <v>303</v>
      </c>
      <c r="I20" s="16">
        <f t="shared" si="5"/>
        <v>1212</v>
      </c>
      <c r="J20" s="17"/>
    </row>
    <row r="21" spans="1:10" x14ac:dyDescent="0.25">
      <c r="A21" s="5">
        <v>11</v>
      </c>
      <c r="B21" s="18" t="s">
        <v>22</v>
      </c>
      <c r="C21" s="12">
        <v>24</v>
      </c>
      <c r="D21" s="13">
        <f t="shared" si="1"/>
        <v>0.8</v>
      </c>
      <c r="E21" s="13">
        <f t="shared" si="2"/>
        <v>632</v>
      </c>
      <c r="F21" s="10">
        <f t="shared" si="3"/>
        <v>18.579999999999998</v>
      </c>
      <c r="G21" s="10">
        <f t="shared" si="0"/>
        <v>650.58000000000004</v>
      </c>
      <c r="H21" s="15">
        <f t="shared" si="4"/>
        <v>807</v>
      </c>
      <c r="I21" s="16">
        <f t="shared" si="5"/>
        <v>3228</v>
      </c>
      <c r="J21" s="17"/>
    </row>
    <row r="22" spans="1:10" x14ac:dyDescent="0.25">
      <c r="A22" s="5">
        <v>12</v>
      </c>
      <c r="B22" s="18" t="s">
        <v>23</v>
      </c>
      <c r="C22" s="12">
        <v>13</v>
      </c>
      <c r="D22" s="13">
        <f t="shared" si="1"/>
        <v>0.43</v>
      </c>
      <c r="E22" s="13">
        <f t="shared" si="2"/>
        <v>339.7</v>
      </c>
      <c r="F22" s="10">
        <f t="shared" si="3"/>
        <v>9.99</v>
      </c>
      <c r="G22" s="10">
        <f t="shared" si="0"/>
        <v>349.69</v>
      </c>
      <c r="H22" s="15">
        <f t="shared" si="4"/>
        <v>434</v>
      </c>
      <c r="I22" s="16">
        <f t="shared" si="5"/>
        <v>1736</v>
      </c>
      <c r="J22" s="17"/>
    </row>
    <row r="23" spans="1:10" x14ac:dyDescent="0.25">
      <c r="A23" s="5">
        <v>13</v>
      </c>
      <c r="B23" s="18" t="s">
        <v>24</v>
      </c>
      <c r="C23" s="12">
        <v>9</v>
      </c>
      <c r="D23" s="13">
        <f t="shared" si="1"/>
        <v>0.3</v>
      </c>
      <c r="E23" s="13">
        <f t="shared" si="2"/>
        <v>237</v>
      </c>
      <c r="F23" s="10">
        <f t="shared" si="3"/>
        <v>6.97</v>
      </c>
      <c r="G23" s="10">
        <f t="shared" si="0"/>
        <v>243.97</v>
      </c>
      <c r="H23" s="15">
        <f t="shared" si="4"/>
        <v>303</v>
      </c>
      <c r="I23" s="16">
        <f t="shared" si="5"/>
        <v>1212</v>
      </c>
      <c r="J23" s="17"/>
    </row>
    <row r="24" spans="1:10" x14ac:dyDescent="0.25">
      <c r="A24" s="5">
        <v>14</v>
      </c>
      <c r="B24" s="18" t="s">
        <v>25</v>
      </c>
      <c r="C24" s="12">
        <v>6</v>
      </c>
      <c r="D24" s="13">
        <f t="shared" si="1"/>
        <v>0.2</v>
      </c>
      <c r="E24" s="13">
        <f t="shared" si="2"/>
        <v>158</v>
      </c>
      <c r="F24" s="10">
        <f t="shared" si="3"/>
        <v>4.6500000000000004</v>
      </c>
      <c r="G24" s="10">
        <f t="shared" si="0"/>
        <v>162.65</v>
      </c>
      <c r="H24" s="15">
        <f t="shared" si="4"/>
        <v>202</v>
      </c>
      <c r="I24" s="16">
        <f t="shared" si="5"/>
        <v>808</v>
      </c>
      <c r="J24" s="17"/>
    </row>
    <row r="25" spans="1:10" x14ac:dyDescent="0.25">
      <c r="A25" s="5">
        <v>15</v>
      </c>
      <c r="B25" s="18" t="s">
        <v>26</v>
      </c>
      <c r="C25" s="12">
        <v>2</v>
      </c>
      <c r="D25" s="13">
        <f t="shared" si="1"/>
        <v>7.0000000000000007E-2</v>
      </c>
      <c r="E25" s="13">
        <f t="shared" si="2"/>
        <v>55.300000000000004</v>
      </c>
      <c r="F25" s="10">
        <f t="shared" si="3"/>
        <v>1.63</v>
      </c>
      <c r="G25" s="10">
        <f t="shared" si="0"/>
        <v>56.930000000000007</v>
      </c>
      <c r="H25" s="15">
        <f t="shared" si="4"/>
        <v>71</v>
      </c>
      <c r="I25" s="16">
        <f t="shared" si="5"/>
        <v>284</v>
      </c>
      <c r="J25" s="17"/>
    </row>
    <row r="26" spans="1:10" x14ac:dyDescent="0.25">
      <c r="A26" s="5">
        <v>16</v>
      </c>
      <c r="B26" s="18" t="s">
        <v>27</v>
      </c>
      <c r="C26" s="12">
        <v>4</v>
      </c>
      <c r="D26" s="13">
        <f t="shared" si="1"/>
        <v>0.13</v>
      </c>
      <c r="E26" s="13">
        <f t="shared" si="2"/>
        <v>102.7</v>
      </c>
      <c r="F26" s="10">
        <f t="shared" si="3"/>
        <v>3.02</v>
      </c>
      <c r="G26" s="10">
        <f t="shared" si="0"/>
        <v>105.72</v>
      </c>
      <c r="H26" s="15">
        <f t="shared" si="4"/>
        <v>131</v>
      </c>
      <c r="I26" s="16">
        <f t="shared" si="5"/>
        <v>524</v>
      </c>
      <c r="J26" s="17"/>
    </row>
    <row r="27" spans="1:10" x14ac:dyDescent="0.25">
      <c r="A27" s="5">
        <v>17</v>
      </c>
      <c r="B27" s="18" t="s">
        <v>28</v>
      </c>
      <c r="C27" s="12">
        <v>4</v>
      </c>
      <c r="D27" s="13">
        <f t="shared" si="1"/>
        <v>0.13</v>
      </c>
      <c r="E27" s="13">
        <f t="shared" si="2"/>
        <v>102.7</v>
      </c>
      <c r="F27" s="10">
        <f t="shared" si="3"/>
        <v>3.02</v>
      </c>
      <c r="G27" s="10">
        <f t="shared" si="0"/>
        <v>105.72</v>
      </c>
      <c r="H27" s="15">
        <f t="shared" si="4"/>
        <v>131</v>
      </c>
      <c r="I27" s="16">
        <f t="shared" si="5"/>
        <v>524</v>
      </c>
      <c r="J27" s="17"/>
    </row>
    <row r="28" spans="1:10" x14ac:dyDescent="0.25">
      <c r="A28" s="5">
        <v>18</v>
      </c>
      <c r="B28" s="18" t="s">
        <v>29</v>
      </c>
      <c r="C28" s="12">
        <v>6</v>
      </c>
      <c r="D28" s="13">
        <f t="shared" si="1"/>
        <v>0.2</v>
      </c>
      <c r="E28" s="13">
        <f t="shared" si="2"/>
        <v>158</v>
      </c>
      <c r="F28" s="10">
        <f t="shared" si="3"/>
        <v>4.6500000000000004</v>
      </c>
      <c r="G28" s="10">
        <f t="shared" si="0"/>
        <v>162.65</v>
      </c>
      <c r="H28" s="15">
        <f t="shared" si="4"/>
        <v>202</v>
      </c>
      <c r="I28" s="16">
        <f t="shared" si="5"/>
        <v>808</v>
      </c>
      <c r="J28" s="17"/>
    </row>
    <row r="29" spans="1:10" ht="30" x14ac:dyDescent="0.25">
      <c r="A29" s="5">
        <v>19</v>
      </c>
      <c r="B29" s="19" t="s">
        <v>30</v>
      </c>
      <c r="C29" s="12">
        <v>190</v>
      </c>
      <c r="D29" s="13">
        <f t="shared" si="1"/>
        <v>6.33</v>
      </c>
      <c r="E29" s="13">
        <f t="shared" si="2"/>
        <v>5000.7</v>
      </c>
      <c r="F29" s="10">
        <f t="shared" si="3"/>
        <v>147.02000000000001</v>
      </c>
      <c r="G29" s="10">
        <f t="shared" si="0"/>
        <v>5147.72</v>
      </c>
      <c r="H29" s="15">
        <f t="shared" si="4"/>
        <v>6388</v>
      </c>
      <c r="I29" s="16">
        <f>ROUND(H29*4,0)+24</f>
        <v>25576</v>
      </c>
      <c r="J29" s="17"/>
    </row>
    <row r="30" spans="1:10" ht="15.75" x14ac:dyDescent="0.25">
      <c r="A30" s="20"/>
      <c r="B30" s="21" t="s">
        <v>31</v>
      </c>
      <c r="C30" s="22">
        <f>SUM(C11:C29)</f>
        <v>476</v>
      </c>
      <c r="D30" s="14">
        <f>SUM(D11:D29)</f>
        <v>15.860000000000001</v>
      </c>
      <c r="E30" s="14">
        <f t="shared" ref="E30:I30" si="6">SUM(E11:E29)</f>
        <v>12529.4</v>
      </c>
      <c r="F30" s="14">
        <f t="shared" si="6"/>
        <v>368.40000000000003</v>
      </c>
      <c r="G30" s="14">
        <f t="shared" si="6"/>
        <v>12897.8</v>
      </c>
      <c r="H30" s="14">
        <f t="shared" si="6"/>
        <v>16004</v>
      </c>
      <c r="I30" s="14">
        <f t="shared" si="6"/>
        <v>64040</v>
      </c>
      <c r="J30" s="17"/>
    </row>
    <row r="31" spans="1:10" ht="15.75" x14ac:dyDescent="0.25">
      <c r="A31" s="20"/>
      <c r="B31" s="23"/>
      <c r="C31" s="24"/>
      <c r="D31" s="25"/>
      <c r="E31" s="25"/>
      <c r="F31" s="25"/>
      <c r="G31" s="20"/>
      <c r="H31" s="17"/>
      <c r="I31" s="26"/>
      <c r="J31" s="17"/>
    </row>
    <row r="32" spans="1:10" hidden="1" x14ac:dyDescent="0.25">
      <c r="A32" s="17"/>
      <c r="B32"/>
      <c r="H32" s="2" t="s">
        <v>32</v>
      </c>
      <c r="I32">
        <v>60972</v>
      </c>
    </row>
    <row r="33" spans="1:9" hidden="1" x14ac:dyDescent="0.25">
      <c r="A33" s="27"/>
      <c r="B33"/>
      <c r="H33" s="2" t="s">
        <v>33</v>
      </c>
      <c r="I33">
        <f>I32-I30</f>
        <v>-3068</v>
      </c>
    </row>
    <row r="34" spans="1:9" hidden="1" x14ac:dyDescent="0.25">
      <c r="A34" s="27"/>
      <c r="B34"/>
    </row>
    <row r="35" spans="1:9" hidden="1" x14ac:dyDescent="0.25">
      <c r="B35"/>
      <c r="I35">
        <f>I33*100/E30</f>
        <v>-24.486407968458188</v>
      </c>
    </row>
    <row r="36" spans="1:9" hidden="1" x14ac:dyDescent="0.25">
      <c r="B36"/>
    </row>
    <row r="37" spans="1:9" hidden="1" x14ac:dyDescent="0.25">
      <c r="B37"/>
    </row>
    <row r="38" spans="1:9" hidden="1" x14ac:dyDescent="0.25">
      <c r="B38"/>
    </row>
    <row r="39" spans="1:9" hidden="1" x14ac:dyDescent="0.25">
      <c r="B39"/>
    </row>
    <row r="40" spans="1:9" hidden="1" x14ac:dyDescent="0.25">
      <c r="B40"/>
    </row>
    <row r="41" spans="1:9" hidden="1" x14ac:dyDescent="0.25">
      <c r="B41"/>
    </row>
    <row r="42" spans="1:9" hidden="1" x14ac:dyDescent="0.25">
      <c r="B42"/>
    </row>
    <row r="43" spans="1:9" hidden="1" x14ac:dyDescent="0.25">
      <c r="B43"/>
    </row>
    <row r="44" spans="1:9" hidden="1" x14ac:dyDescent="0.25">
      <c r="B44"/>
    </row>
    <row r="45" spans="1:9" hidden="1" x14ac:dyDescent="0.25">
      <c r="B45"/>
    </row>
    <row r="46" spans="1:9" hidden="1" x14ac:dyDescent="0.25">
      <c r="B46"/>
    </row>
    <row r="47" spans="1:9" hidden="1" x14ac:dyDescent="0.25">
      <c r="B47"/>
    </row>
    <row r="48" spans="1:9" hidden="1" x14ac:dyDescent="0.25">
      <c r="B48"/>
      <c r="H48" s="28" t="s">
        <v>34</v>
      </c>
      <c r="I48" s="28">
        <v>64040</v>
      </c>
    </row>
    <row r="49" spans="2:2" x14ac:dyDescent="0.25">
      <c r="B49"/>
    </row>
  </sheetData>
  <mergeCells count="4">
    <mergeCell ref="H1:I1"/>
    <mergeCell ref="C2:I2"/>
    <mergeCell ref="G3:I3"/>
    <mergeCell ref="G4:I4"/>
  </mergeCells>
  <pageMargins left="0.98425196850393704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K9" sqref="K9"/>
    </sheetView>
  </sheetViews>
  <sheetFormatPr defaultRowHeight="14.25" x14ac:dyDescent="0.2"/>
  <cols>
    <col min="1" max="1" width="6.7109375" style="30" customWidth="1"/>
    <col min="2" max="2" width="32.7109375" style="30" customWidth="1"/>
    <col min="3" max="3" width="11.5703125" style="30" customWidth="1"/>
    <col min="4" max="4" width="13.5703125" style="30" hidden="1" customWidth="1"/>
    <col min="5" max="5" width="12.28515625" style="32" hidden="1" customWidth="1"/>
    <col min="6" max="6" width="12.28515625" style="32" customWidth="1"/>
    <col min="7" max="7" width="14.140625" style="30" customWidth="1"/>
    <col min="8" max="10" width="9.140625" style="33"/>
    <col min="11" max="245" width="9.140625" style="30"/>
    <col min="246" max="246" width="3.7109375" style="30" customWidth="1"/>
    <col min="247" max="247" width="27.7109375" style="30" customWidth="1"/>
    <col min="248" max="248" width="10.42578125" style="30" customWidth="1"/>
    <col min="249" max="249" width="10.5703125" style="30" customWidth="1"/>
    <col min="250" max="250" width="9.140625" style="30" customWidth="1"/>
    <col min="251" max="251" width="10.42578125" style="30" customWidth="1"/>
    <col min="252" max="263" width="9.140625" style="30" customWidth="1"/>
    <col min="264" max="501" width="9.140625" style="30"/>
    <col min="502" max="502" width="3.7109375" style="30" customWidth="1"/>
    <col min="503" max="503" width="27.7109375" style="30" customWidth="1"/>
    <col min="504" max="504" width="10.42578125" style="30" customWidth="1"/>
    <col min="505" max="505" width="10.5703125" style="30" customWidth="1"/>
    <col min="506" max="506" width="9.140625" style="30" customWidth="1"/>
    <col min="507" max="507" width="10.42578125" style="30" customWidth="1"/>
    <col min="508" max="519" width="9.140625" style="30" customWidth="1"/>
    <col min="520" max="757" width="9.140625" style="30"/>
    <col min="758" max="758" width="3.7109375" style="30" customWidth="1"/>
    <col min="759" max="759" width="27.7109375" style="30" customWidth="1"/>
    <col min="760" max="760" width="10.42578125" style="30" customWidth="1"/>
    <col min="761" max="761" width="10.5703125" style="30" customWidth="1"/>
    <col min="762" max="762" width="9.140625" style="30" customWidth="1"/>
    <col min="763" max="763" width="10.42578125" style="30" customWidth="1"/>
    <col min="764" max="775" width="9.140625" style="30" customWidth="1"/>
    <col min="776" max="1013" width="9.140625" style="30"/>
    <col min="1014" max="1014" width="3.7109375" style="30" customWidth="1"/>
    <col min="1015" max="1015" width="27.7109375" style="30" customWidth="1"/>
    <col min="1016" max="1016" width="10.42578125" style="30" customWidth="1"/>
    <col min="1017" max="1017" width="10.5703125" style="30" customWidth="1"/>
    <col min="1018" max="1018" width="9.140625" style="30" customWidth="1"/>
    <col min="1019" max="1019" width="10.42578125" style="30" customWidth="1"/>
    <col min="1020" max="1031" width="9.140625" style="30" customWidth="1"/>
    <col min="1032" max="1269" width="9.140625" style="30"/>
    <col min="1270" max="1270" width="3.7109375" style="30" customWidth="1"/>
    <col min="1271" max="1271" width="27.7109375" style="30" customWidth="1"/>
    <col min="1272" max="1272" width="10.42578125" style="30" customWidth="1"/>
    <col min="1273" max="1273" width="10.5703125" style="30" customWidth="1"/>
    <col min="1274" max="1274" width="9.140625" style="30" customWidth="1"/>
    <col min="1275" max="1275" width="10.42578125" style="30" customWidth="1"/>
    <col min="1276" max="1287" width="9.140625" style="30" customWidth="1"/>
    <col min="1288" max="1525" width="9.140625" style="30"/>
    <col min="1526" max="1526" width="3.7109375" style="30" customWidth="1"/>
    <col min="1527" max="1527" width="27.7109375" style="30" customWidth="1"/>
    <col min="1528" max="1528" width="10.42578125" style="30" customWidth="1"/>
    <col min="1529" max="1529" width="10.5703125" style="30" customWidth="1"/>
    <col min="1530" max="1530" width="9.140625" style="30" customWidth="1"/>
    <col min="1531" max="1531" width="10.42578125" style="30" customWidth="1"/>
    <col min="1532" max="1543" width="9.140625" style="30" customWidth="1"/>
    <col min="1544" max="1781" width="9.140625" style="30"/>
    <col min="1782" max="1782" width="3.7109375" style="30" customWidth="1"/>
    <col min="1783" max="1783" width="27.7109375" style="30" customWidth="1"/>
    <col min="1784" max="1784" width="10.42578125" style="30" customWidth="1"/>
    <col min="1785" max="1785" width="10.5703125" style="30" customWidth="1"/>
    <col min="1786" max="1786" width="9.140625" style="30" customWidth="1"/>
    <col min="1787" max="1787" width="10.42578125" style="30" customWidth="1"/>
    <col min="1788" max="1799" width="9.140625" style="30" customWidth="1"/>
    <col min="1800" max="2037" width="9.140625" style="30"/>
    <col min="2038" max="2038" width="3.7109375" style="30" customWidth="1"/>
    <col min="2039" max="2039" width="27.7109375" style="30" customWidth="1"/>
    <col min="2040" max="2040" width="10.42578125" style="30" customWidth="1"/>
    <col min="2041" max="2041" width="10.5703125" style="30" customWidth="1"/>
    <col min="2042" max="2042" width="9.140625" style="30" customWidth="1"/>
    <col min="2043" max="2043" width="10.42578125" style="30" customWidth="1"/>
    <col min="2044" max="2055" width="9.140625" style="30" customWidth="1"/>
    <col min="2056" max="2293" width="9.140625" style="30"/>
    <col min="2294" max="2294" width="3.7109375" style="30" customWidth="1"/>
    <col min="2295" max="2295" width="27.7109375" style="30" customWidth="1"/>
    <col min="2296" max="2296" width="10.42578125" style="30" customWidth="1"/>
    <col min="2297" max="2297" width="10.5703125" style="30" customWidth="1"/>
    <col min="2298" max="2298" width="9.140625" style="30" customWidth="1"/>
    <col min="2299" max="2299" width="10.42578125" style="30" customWidth="1"/>
    <col min="2300" max="2311" width="9.140625" style="30" customWidth="1"/>
    <col min="2312" max="2549" width="9.140625" style="30"/>
    <col min="2550" max="2550" width="3.7109375" style="30" customWidth="1"/>
    <col min="2551" max="2551" width="27.7109375" style="30" customWidth="1"/>
    <col min="2552" max="2552" width="10.42578125" style="30" customWidth="1"/>
    <col min="2553" max="2553" width="10.5703125" style="30" customWidth="1"/>
    <col min="2554" max="2554" width="9.140625" style="30" customWidth="1"/>
    <col min="2555" max="2555" width="10.42578125" style="30" customWidth="1"/>
    <col min="2556" max="2567" width="9.140625" style="30" customWidth="1"/>
    <col min="2568" max="2805" width="9.140625" style="30"/>
    <col min="2806" max="2806" width="3.7109375" style="30" customWidth="1"/>
    <col min="2807" max="2807" width="27.7109375" style="30" customWidth="1"/>
    <col min="2808" max="2808" width="10.42578125" style="30" customWidth="1"/>
    <col min="2809" max="2809" width="10.5703125" style="30" customWidth="1"/>
    <col min="2810" max="2810" width="9.140625" style="30" customWidth="1"/>
    <col min="2811" max="2811" width="10.42578125" style="30" customWidth="1"/>
    <col min="2812" max="2823" width="9.140625" style="30" customWidth="1"/>
    <col min="2824" max="3061" width="9.140625" style="30"/>
    <col min="3062" max="3062" width="3.7109375" style="30" customWidth="1"/>
    <col min="3063" max="3063" width="27.7109375" style="30" customWidth="1"/>
    <col min="3064" max="3064" width="10.42578125" style="30" customWidth="1"/>
    <col min="3065" max="3065" width="10.5703125" style="30" customWidth="1"/>
    <col min="3066" max="3066" width="9.140625" style="30" customWidth="1"/>
    <col min="3067" max="3067" width="10.42578125" style="30" customWidth="1"/>
    <col min="3068" max="3079" width="9.140625" style="30" customWidth="1"/>
    <col min="3080" max="3317" width="9.140625" style="30"/>
    <col min="3318" max="3318" width="3.7109375" style="30" customWidth="1"/>
    <col min="3319" max="3319" width="27.7109375" style="30" customWidth="1"/>
    <col min="3320" max="3320" width="10.42578125" style="30" customWidth="1"/>
    <col min="3321" max="3321" width="10.5703125" style="30" customWidth="1"/>
    <col min="3322" max="3322" width="9.140625" style="30" customWidth="1"/>
    <col min="3323" max="3323" width="10.42578125" style="30" customWidth="1"/>
    <col min="3324" max="3335" width="9.140625" style="30" customWidth="1"/>
    <col min="3336" max="3573" width="9.140625" style="30"/>
    <col min="3574" max="3574" width="3.7109375" style="30" customWidth="1"/>
    <col min="3575" max="3575" width="27.7109375" style="30" customWidth="1"/>
    <col min="3576" max="3576" width="10.42578125" style="30" customWidth="1"/>
    <col min="3577" max="3577" width="10.5703125" style="30" customWidth="1"/>
    <col min="3578" max="3578" width="9.140625" style="30" customWidth="1"/>
    <col min="3579" max="3579" width="10.42578125" style="30" customWidth="1"/>
    <col min="3580" max="3591" width="9.140625" style="30" customWidth="1"/>
    <col min="3592" max="3829" width="9.140625" style="30"/>
    <col min="3830" max="3830" width="3.7109375" style="30" customWidth="1"/>
    <col min="3831" max="3831" width="27.7109375" style="30" customWidth="1"/>
    <col min="3832" max="3832" width="10.42578125" style="30" customWidth="1"/>
    <col min="3833" max="3833" width="10.5703125" style="30" customWidth="1"/>
    <col min="3834" max="3834" width="9.140625" style="30" customWidth="1"/>
    <col min="3835" max="3835" width="10.42578125" style="30" customWidth="1"/>
    <col min="3836" max="3847" width="9.140625" style="30" customWidth="1"/>
    <col min="3848" max="4085" width="9.140625" style="30"/>
    <col min="4086" max="4086" width="3.7109375" style="30" customWidth="1"/>
    <col min="4087" max="4087" width="27.7109375" style="30" customWidth="1"/>
    <col min="4088" max="4088" width="10.42578125" style="30" customWidth="1"/>
    <col min="4089" max="4089" width="10.5703125" style="30" customWidth="1"/>
    <col min="4090" max="4090" width="9.140625" style="30" customWidth="1"/>
    <col min="4091" max="4091" width="10.42578125" style="30" customWidth="1"/>
    <col min="4092" max="4103" width="9.140625" style="30" customWidth="1"/>
    <col min="4104" max="4341" width="9.140625" style="30"/>
    <col min="4342" max="4342" width="3.7109375" style="30" customWidth="1"/>
    <col min="4343" max="4343" width="27.7109375" style="30" customWidth="1"/>
    <col min="4344" max="4344" width="10.42578125" style="30" customWidth="1"/>
    <col min="4345" max="4345" width="10.5703125" style="30" customWidth="1"/>
    <col min="4346" max="4346" width="9.140625" style="30" customWidth="1"/>
    <col min="4347" max="4347" width="10.42578125" style="30" customWidth="1"/>
    <col min="4348" max="4359" width="9.140625" style="30" customWidth="1"/>
    <col min="4360" max="4597" width="9.140625" style="30"/>
    <col min="4598" max="4598" width="3.7109375" style="30" customWidth="1"/>
    <col min="4599" max="4599" width="27.7109375" style="30" customWidth="1"/>
    <col min="4600" max="4600" width="10.42578125" style="30" customWidth="1"/>
    <col min="4601" max="4601" width="10.5703125" style="30" customWidth="1"/>
    <col min="4602" max="4602" width="9.140625" style="30" customWidth="1"/>
    <col min="4603" max="4603" width="10.42578125" style="30" customWidth="1"/>
    <col min="4604" max="4615" width="9.140625" style="30" customWidth="1"/>
    <col min="4616" max="4853" width="9.140625" style="30"/>
    <col min="4854" max="4854" width="3.7109375" style="30" customWidth="1"/>
    <col min="4855" max="4855" width="27.7109375" style="30" customWidth="1"/>
    <col min="4856" max="4856" width="10.42578125" style="30" customWidth="1"/>
    <col min="4857" max="4857" width="10.5703125" style="30" customWidth="1"/>
    <col min="4858" max="4858" width="9.140625" style="30" customWidth="1"/>
    <col min="4859" max="4859" width="10.42578125" style="30" customWidth="1"/>
    <col min="4860" max="4871" width="9.140625" style="30" customWidth="1"/>
    <col min="4872" max="5109" width="9.140625" style="30"/>
    <col min="5110" max="5110" width="3.7109375" style="30" customWidth="1"/>
    <col min="5111" max="5111" width="27.7109375" style="30" customWidth="1"/>
    <col min="5112" max="5112" width="10.42578125" style="30" customWidth="1"/>
    <col min="5113" max="5113" width="10.5703125" style="30" customWidth="1"/>
    <col min="5114" max="5114" width="9.140625" style="30" customWidth="1"/>
    <col min="5115" max="5115" width="10.42578125" style="30" customWidth="1"/>
    <col min="5116" max="5127" width="9.140625" style="30" customWidth="1"/>
    <col min="5128" max="5365" width="9.140625" style="30"/>
    <col min="5366" max="5366" width="3.7109375" style="30" customWidth="1"/>
    <col min="5367" max="5367" width="27.7109375" style="30" customWidth="1"/>
    <col min="5368" max="5368" width="10.42578125" style="30" customWidth="1"/>
    <col min="5369" max="5369" width="10.5703125" style="30" customWidth="1"/>
    <col min="5370" max="5370" width="9.140625" style="30" customWidth="1"/>
    <col min="5371" max="5371" width="10.42578125" style="30" customWidth="1"/>
    <col min="5372" max="5383" width="9.140625" style="30" customWidth="1"/>
    <col min="5384" max="5621" width="9.140625" style="30"/>
    <col min="5622" max="5622" width="3.7109375" style="30" customWidth="1"/>
    <col min="5623" max="5623" width="27.7109375" style="30" customWidth="1"/>
    <col min="5624" max="5624" width="10.42578125" style="30" customWidth="1"/>
    <col min="5625" max="5625" width="10.5703125" style="30" customWidth="1"/>
    <col min="5626" max="5626" width="9.140625" style="30" customWidth="1"/>
    <col min="5627" max="5627" width="10.42578125" style="30" customWidth="1"/>
    <col min="5628" max="5639" width="9.140625" style="30" customWidth="1"/>
    <col min="5640" max="5877" width="9.140625" style="30"/>
    <col min="5878" max="5878" width="3.7109375" style="30" customWidth="1"/>
    <col min="5879" max="5879" width="27.7109375" style="30" customWidth="1"/>
    <col min="5880" max="5880" width="10.42578125" style="30" customWidth="1"/>
    <col min="5881" max="5881" width="10.5703125" style="30" customWidth="1"/>
    <col min="5882" max="5882" width="9.140625" style="30" customWidth="1"/>
    <col min="5883" max="5883" width="10.42578125" style="30" customWidth="1"/>
    <col min="5884" max="5895" width="9.140625" style="30" customWidth="1"/>
    <col min="5896" max="6133" width="9.140625" style="30"/>
    <col min="6134" max="6134" width="3.7109375" style="30" customWidth="1"/>
    <col min="6135" max="6135" width="27.7109375" style="30" customWidth="1"/>
    <col min="6136" max="6136" width="10.42578125" style="30" customWidth="1"/>
    <col min="6137" max="6137" width="10.5703125" style="30" customWidth="1"/>
    <col min="6138" max="6138" width="9.140625" style="30" customWidth="1"/>
    <col min="6139" max="6139" width="10.42578125" style="30" customWidth="1"/>
    <col min="6140" max="6151" width="9.140625" style="30" customWidth="1"/>
    <col min="6152" max="6389" width="9.140625" style="30"/>
    <col min="6390" max="6390" width="3.7109375" style="30" customWidth="1"/>
    <col min="6391" max="6391" width="27.7109375" style="30" customWidth="1"/>
    <col min="6392" max="6392" width="10.42578125" style="30" customWidth="1"/>
    <col min="6393" max="6393" width="10.5703125" style="30" customWidth="1"/>
    <col min="6394" max="6394" width="9.140625" style="30" customWidth="1"/>
    <col min="6395" max="6395" width="10.42578125" style="30" customWidth="1"/>
    <col min="6396" max="6407" width="9.140625" style="30" customWidth="1"/>
    <col min="6408" max="6645" width="9.140625" style="30"/>
    <col min="6646" max="6646" width="3.7109375" style="30" customWidth="1"/>
    <col min="6647" max="6647" width="27.7109375" style="30" customWidth="1"/>
    <col min="6648" max="6648" width="10.42578125" style="30" customWidth="1"/>
    <col min="6649" max="6649" width="10.5703125" style="30" customWidth="1"/>
    <col min="6650" max="6650" width="9.140625" style="30" customWidth="1"/>
    <col min="6651" max="6651" width="10.42578125" style="30" customWidth="1"/>
    <col min="6652" max="6663" width="9.140625" style="30" customWidth="1"/>
    <col min="6664" max="6901" width="9.140625" style="30"/>
    <col min="6902" max="6902" width="3.7109375" style="30" customWidth="1"/>
    <col min="6903" max="6903" width="27.7109375" style="30" customWidth="1"/>
    <col min="6904" max="6904" width="10.42578125" style="30" customWidth="1"/>
    <col min="6905" max="6905" width="10.5703125" style="30" customWidth="1"/>
    <col min="6906" max="6906" width="9.140625" style="30" customWidth="1"/>
    <col min="6907" max="6907" width="10.42578125" style="30" customWidth="1"/>
    <col min="6908" max="6919" width="9.140625" style="30" customWidth="1"/>
    <col min="6920" max="7157" width="9.140625" style="30"/>
    <col min="7158" max="7158" width="3.7109375" style="30" customWidth="1"/>
    <col min="7159" max="7159" width="27.7109375" style="30" customWidth="1"/>
    <col min="7160" max="7160" width="10.42578125" style="30" customWidth="1"/>
    <col min="7161" max="7161" width="10.5703125" style="30" customWidth="1"/>
    <col min="7162" max="7162" width="9.140625" style="30" customWidth="1"/>
    <col min="7163" max="7163" width="10.42578125" style="30" customWidth="1"/>
    <col min="7164" max="7175" width="9.140625" style="30" customWidth="1"/>
    <col min="7176" max="7413" width="9.140625" style="30"/>
    <col min="7414" max="7414" width="3.7109375" style="30" customWidth="1"/>
    <col min="7415" max="7415" width="27.7109375" style="30" customWidth="1"/>
    <col min="7416" max="7416" width="10.42578125" style="30" customWidth="1"/>
    <col min="7417" max="7417" width="10.5703125" style="30" customWidth="1"/>
    <col min="7418" max="7418" width="9.140625" style="30" customWidth="1"/>
    <col min="7419" max="7419" width="10.42578125" style="30" customWidth="1"/>
    <col min="7420" max="7431" width="9.140625" style="30" customWidth="1"/>
    <col min="7432" max="7669" width="9.140625" style="30"/>
    <col min="7670" max="7670" width="3.7109375" style="30" customWidth="1"/>
    <col min="7671" max="7671" width="27.7109375" style="30" customWidth="1"/>
    <col min="7672" max="7672" width="10.42578125" style="30" customWidth="1"/>
    <col min="7673" max="7673" width="10.5703125" style="30" customWidth="1"/>
    <col min="7674" max="7674" width="9.140625" style="30" customWidth="1"/>
    <col min="7675" max="7675" width="10.42578125" style="30" customWidth="1"/>
    <col min="7676" max="7687" width="9.140625" style="30" customWidth="1"/>
    <col min="7688" max="7925" width="9.140625" style="30"/>
    <col min="7926" max="7926" width="3.7109375" style="30" customWidth="1"/>
    <col min="7927" max="7927" width="27.7109375" style="30" customWidth="1"/>
    <col min="7928" max="7928" width="10.42578125" style="30" customWidth="1"/>
    <col min="7929" max="7929" width="10.5703125" style="30" customWidth="1"/>
    <col min="7930" max="7930" width="9.140625" style="30" customWidth="1"/>
    <col min="7931" max="7931" width="10.42578125" style="30" customWidth="1"/>
    <col min="7932" max="7943" width="9.140625" style="30" customWidth="1"/>
    <col min="7944" max="8181" width="9.140625" style="30"/>
    <col min="8182" max="8182" width="3.7109375" style="30" customWidth="1"/>
    <col min="8183" max="8183" width="27.7109375" style="30" customWidth="1"/>
    <col min="8184" max="8184" width="10.42578125" style="30" customWidth="1"/>
    <col min="8185" max="8185" width="10.5703125" style="30" customWidth="1"/>
    <col min="8186" max="8186" width="9.140625" style="30" customWidth="1"/>
    <col min="8187" max="8187" width="10.42578125" style="30" customWidth="1"/>
    <col min="8188" max="8199" width="9.140625" style="30" customWidth="1"/>
    <col min="8200" max="8437" width="9.140625" style="30"/>
    <col min="8438" max="8438" width="3.7109375" style="30" customWidth="1"/>
    <col min="8439" max="8439" width="27.7109375" style="30" customWidth="1"/>
    <col min="8440" max="8440" width="10.42578125" style="30" customWidth="1"/>
    <col min="8441" max="8441" width="10.5703125" style="30" customWidth="1"/>
    <col min="8442" max="8442" width="9.140625" style="30" customWidth="1"/>
    <col min="8443" max="8443" width="10.42578125" style="30" customWidth="1"/>
    <col min="8444" max="8455" width="9.140625" style="30" customWidth="1"/>
    <col min="8456" max="8693" width="9.140625" style="30"/>
    <col min="8694" max="8694" width="3.7109375" style="30" customWidth="1"/>
    <col min="8695" max="8695" width="27.7109375" style="30" customWidth="1"/>
    <col min="8696" max="8696" width="10.42578125" style="30" customWidth="1"/>
    <col min="8697" max="8697" width="10.5703125" style="30" customWidth="1"/>
    <col min="8698" max="8698" width="9.140625" style="30" customWidth="1"/>
    <col min="8699" max="8699" width="10.42578125" style="30" customWidth="1"/>
    <col min="8700" max="8711" width="9.140625" style="30" customWidth="1"/>
    <col min="8712" max="8949" width="9.140625" style="30"/>
    <col min="8950" max="8950" width="3.7109375" style="30" customWidth="1"/>
    <col min="8951" max="8951" width="27.7109375" style="30" customWidth="1"/>
    <col min="8952" max="8952" width="10.42578125" style="30" customWidth="1"/>
    <col min="8953" max="8953" width="10.5703125" style="30" customWidth="1"/>
    <col min="8954" max="8954" width="9.140625" style="30" customWidth="1"/>
    <col min="8955" max="8955" width="10.42578125" style="30" customWidth="1"/>
    <col min="8956" max="8967" width="9.140625" style="30" customWidth="1"/>
    <col min="8968" max="9205" width="9.140625" style="30"/>
    <col min="9206" max="9206" width="3.7109375" style="30" customWidth="1"/>
    <col min="9207" max="9207" width="27.7109375" style="30" customWidth="1"/>
    <col min="9208" max="9208" width="10.42578125" style="30" customWidth="1"/>
    <col min="9209" max="9209" width="10.5703125" style="30" customWidth="1"/>
    <col min="9210" max="9210" width="9.140625" style="30" customWidth="1"/>
    <col min="9211" max="9211" width="10.42578125" style="30" customWidth="1"/>
    <col min="9212" max="9223" width="9.140625" style="30" customWidth="1"/>
    <col min="9224" max="9461" width="9.140625" style="30"/>
    <col min="9462" max="9462" width="3.7109375" style="30" customWidth="1"/>
    <col min="9463" max="9463" width="27.7109375" style="30" customWidth="1"/>
    <col min="9464" max="9464" width="10.42578125" style="30" customWidth="1"/>
    <col min="9465" max="9465" width="10.5703125" style="30" customWidth="1"/>
    <col min="9466" max="9466" width="9.140625" style="30" customWidth="1"/>
    <col min="9467" max="9467" width="10.42578125" style="30" customWidth="1"/>
    <col min="9468" max="9479" width="9.140625" style="30" customWidth="1"/>
    <col min="9480" max="9717" width="9.140625" style="30"/>
    <col min="9718" max="9718" width="3.7109375" style="30" customWidth="1"/>
    <col min="9719" max="9719" width="27.7109375" style="30" customWidth="1"/>
    <col min="9720" max="9720" width="10.42578125" style="30" customWidth="1"/>
    <col min="9721" max="9721" width="10.5703125" style="30" customWidth="1"/>
    <col min="9722" max="9722" width="9.140625" style="30" customWidth="1"/>
    <col min="9723" max="9723" width="10.42578125" style="30" customWidth="1"/>
    <col min="9724" max="9735" width="9.140625" style="30" customWidth="1"/>
    <col min="9736" max="9973" width="9.140625" style="30"/>
    <col min="9974" max="9974" width="3.7109375" style="30" customWidth="1"/>
    <col min="9975" max="9975" width="27.7109375" style="30" customWidth="1"/>
    <col min="9976" max="9976" width="10.42578125" style="30" customWidth="1"/>
    <col min="9977" max="9977" width="10.5703125" style="30" customWidth="1"/>
    <col min="9978" max="9978" width="9.140625" style="30" customWidth="1"/>
    <col min="9979" max="9979" width="10.42578125" style="30" customWidth="1"/>
    <col min="9980" max="9991" width="9.140625" style="30" customWidth="1"/>
    <col min="9992" max="10229" width="9.140625" style="30"/>
    <col min="10230" max="10230" width="3.7109375" style="30" customWidth="1"/>
    <col min="10231" max="10231" width="27.7109375" style="30" customWidth="1"/>
    <col min="10232" max="10232" width="10.42578125" style="30" customWidth="1"/>
    <col min="10233" max="10233" width="10.5703125" style="30" customWidth="1"/>
    <col min="10234" max="10234" width="9.140625" style="30" customWidth="1"/>
    <col min="10235" max="10235" width="10.42578125" style="30" customWidth="1"/>
    <col min="10236" max="10247" width="9.140625" style="30" customWidth="1"/>
    <col min="10248" max="10485" width="9.140625" style="30"/>
    <col min="10486" max="10486" width="3.7109375" style="30" customWidth="1"/>
    <col min="10487" max="10487" width="27.7109375" style="30" customWidth="1"/>
    <col min="10488" max="10488" width="10.42578125" style="30" customWidth="1"/>
    <col min="10489" max="10489" width="10.5703125" style="30" customWidth="1"/>
    <col min="10490" max="10490" width="9.140625" style="30" customWidth="1"/>
    <col min="10491" max="10491" width="10.42578125" style="30" customWidth="1"/>
    <col min="10492" max="10503" width="9.140625" style="30" customWidth="1"/>
    <col min="10504" max="10741" width="9.140625" style="30"/>
    <col min="10742" max="10742" width="3.7109375" style="30" customWidth="1"/>
    <col min="10743" max="10743" width="27.7109375" style="30" customWidth="1"/>
    <col min="10744" max="10744" width="10.42578125" style="30" customWidth="1"/>
    <col min="10745" max="10745" width="10.5703125" style="30" customWidth="1"/>
    <col min="10746" max="10746" width="9.140625" style="30" customWidth="1"/>
    <col min="10747" max="10747" width="10.42578125" style="30" customWidth="1"/>
    <col min="10748" max="10759" width="9.140625" style="30" customWidth="1"/>
    <col min="10760" max="10997" width="9.140625" style="30"/>
    <col min="10998" max="10998" width="3.7109375" style="30" customWidth="1"/>
    <col min="10999" max="10999" width="27.7109375" style="30" customWidth="1"/>
    <col min="11000" max="11000" width="10.42578125" style="30" customWidth="1"/>
    <col min="11001" max="11001" width="10.5703125" style="30" customWidth="1"/>
    <col min="11002" max="11002" width="9.140625" style="30" customWidth="1"/>
    <col min="11003" max="11003" width="10.42578125" style="30" customWidth="1"/>
    <col min="11004" max="11015" width="9.140625" style="30" customWidth="1"/>
    <col min="11016" max="11253" width="9.140625" style="30"/>
    <col min="11254" max="11254" width="3.7109375" style="30" customWidth="1"/>
    <col min="11255" max="11255" width="27.7109375" style="30" customWidth="1"/>
    <col min="11256" max="11256" width="10.42578125" style="30" customWidth="1"/>
    <col min="11257" max="11257" width="10.5703125" style="30" customWidth="1"/>
    <col min="11258" max="11258" width="9.140625" style="30" customWidth="1"/>
    <col min="11259" max="11259" width="10.42578125" style="30" customWidth="1"/>
    <col min="11260" max="11271" width="9.140625" style="30" customWidth="1"/>
    <col min="11272" max="11509" width="9.140625" style="30"/>
    <col min="11510" max="11510" width="3.7109375" style="30" customWidth="1"/>
    <col min="11511" max="11511" width="27.7109375" style="30" customWidth="1"/>
    <col min="11512" max="11512" width="10.42578125" style="30" customWidth="1"/>
    <col min="11513" max="11513" width="10.5703125" style="30" customWidth="1"/>
    <col min="11514" max="11514" width="9.140625" style="30" customWidth="1"/>
    <col min="11515" max="11515" width="10.42578125" style="30" customWidth="1"/>
    <col min="11516" max="11527" width="9.140625" style="30" customWidth="1"/>
    <col min="11528" max="11765" width="9.140625" style="30"/>
    <col min="11766" max="11766" width="3.7109375" style="30" customWidth="1"/>
    <col min="11767" max="11767" width="27.7109375" style="30" customWidth="1"/>
    <col min="11768" max="11768" width="10.42578125" style="30" customWidth="1"/>
    <col min="11769" max="11769" width="10.5703125" style="30" customWidth="1"/>
    <col min="11770" max="11770" width="9.140625" style="30" customWidth="1"/>
    <col min="11771" max="11771" width="10.42578125" style="30" customWidth="1"/>
    <col min="11772" max="11783" width="9.140625" style="30" customWidth="1"/>
    <col min="11784" max="12021" width="9.140625" style="30"/>
    <col min="12022" max="12022" width="3.7109375" style="30" customWidth="1"/>
    <col min="12023" max="12023" width="27.7109375" style="30" customWidth="1"/>
    <col min="12024" max="12024" width="10.42578125" style="30" customWidth="1"/>
    <col min="12025" max="12025" width="10.5703125" style="30" customWidth="1"/>
    <col min="12026" max="12026" width="9.140625" style="30" customWidth="1"/>
    <col min="12027" max="12027" width="10.42578125" style="30" customWidth="1"/>
    <col min="12028" max="12039" width="9.140625" style="30" customWidth="1"/>
    <col min="12040" max="12277" width="9.140625" style="30"/>
    <col min="12278" max="12278" width="3.7109375" style="30" customWidth="1"/>
    <col min="12279" max="12279" width="27.7109375" style="30" customWidth="1"/>
    <col min="12280" max="12280" width="10.42578125" style="30" customWidth="1"/>
    <col min="12281" max="12281" width="10.5703125" style="30" customWidth="1"/>
    <col min="12282" max="12282" width="9.140625" style="30" customWidth="1"/>
    <col min="12283" max="12283" width="10.42578125" style="30" customWidth="1"/>
    <col min="12284" max="12295" width="9.140625" style="30" customWidth="1"/>
    <col min="12296" max="12533" width="9.140625" style="30"/>
    <col min="12534" max="12534" width="3.7109375" style="30" customWidth="1"/>
    <col min="12535" max="12535" width="27.7109375" style="30" customWidth="1"/>
    <col min="12536" max="12536" width="10.42578125" style="30" customWidth="1"/>
    <col min="12537" max="12537" width="10.5703125" style="30" customWidth="1"/>
    <col min="12538" max="12538" width="9.140625" style="30" customWidth="1"/>
    <col min="12539" max="12539" width="10.42578125" style="30" customWidth="1"/>
    <col min="12540" max="12551" width="9.140625" style="30" customWidth="1"/>
    <col min="12552" max="12789" width="9.140625" style="30"/>
    <col min="12790" max="12790" width="3.7109375" style="30" customWidth="1"/>
    <col min="12791" max="12791" width="27.7109375" style="30" customWidth="1"/>
    <col min="12792" max="12792" width="10.42578125" style="30" customWidth="1"/>
    <col min="12793" max="12793" width="10.5703125" style="30" customWidth="1"/>
    <col min="12794" max="12794" width="9.140625" style="30" customWidth="1"/>
    <col min="12795" max="12795" width="10.42578125" style="30" customWidth="1"/>
    <col min="12796" max="12807" width="9.140625" style="30" customWidth="1"/>
    <col min="12808" max="13045" width="9.140625" style="30"/>
    <col min="13046" max="13046" width="3.7109375" style="30" customWidth="1"/>
    <col min="13047" max="13047" width="27.7109375" style="30" customWidth="1"/>
    <col min="13048" max="13048" width="10.42578125" style="30" customWidth="1"/>
    <col min="13049" max="13049" width="10.5703125" style="30" customWidth="1"/>
    <col min="13050" max="13050" width="9.140625" style="30" customWidth="1"/>
    <col min="13051" max="13051" width="10.42578125" style="30" customWidth="1"/>
    <col min="13052" max="13063" width="9.140625" style="30" customWidth="1"/>
    <col min="13064" max="13301" width="9.140625" style="30"/>
    <col min="13302" max="13302" width="3.7109375" style="30" customWidth="1"/>
    <col min="13303" max="13303" width="27.7109375" style="30" customWidth="1"/>
    <col min="13304" max="13304" width="10.42578125" style="30" customWidth="1"/>
    <col min="13305" max="13305" width="10.5703125" style="30" customWidth="1"/>
    <col min="13306" max="13306" width="9.140625" style="30" customWidth="1"/>
    <col min="13307" max="13307" width="10.42578125" style="30" customWidth="1"/>
    <col min="13308" max="13319" width="9.140625" style="30" customWidth="1"/>
    <col min="13320" max="13557" width="9.140625" style="30"/>
    <col min="13558" max="13558" width="3.7109375" style="30" customWidth="1"/>
    <col min="13559" max="13559" width="27.7109375" style="30" customWidth="1"/>
    <col min="13560" max="13560" width="10.42578125" style="30" customWidth="1"/>
    <col min="13561" max="13561" width="10.5703125" style="30" customWidth="1"/>
    <col min="13562" max="13562" width="9.140625" style="30" customWidth="1"/>
    <col min="13563" max="13563" width="10.42578125" style="30" customWidth="1"/>
    <col min="13564" max="13575" width="9.140625" style="30" customWidth="1"/>
    <col min="13576" max="13813" width="9.140625" style="30"/>
    <col min="13814" max="13814" width="3.7109375" style="30" customWidth="1"/>
    <col min="13815" max="13815" width="27.7109375" style="30" customWidth="1"/>
    <col min="13816" max="13816" width="10.42578125" style="30" customWidth="1"/>
    <col min="13817" max="13817" width="10.5703125" style="30" customWidth="1"/>
    <col min="13818" max="13818" width="9.140625" style="30" customWidth="1"/>
    <col min="13819" max="13819" width="10.42578125" style="30" customWidth="1"/>
    <col min="13820" max="13831" width="9.140625" style="30" customWidth="1"/>
    <col min="13832" max="14069" width="9.140625" style="30"/>
    <col min="14070" max="14070" width="3.7109375" style="30" customWidth="1"/>
    <col min="14071" max="14071" width="27.7109375" style="30" customWidth="1"/>
    <col min="14072" max="14072" width="10.42578125" style="30" customWidth="1"/>
    <col min="14073" max="14073" width="10.5703125" style="30" customWidth="1"/>
    <col min="14074" max="14074" width="9.140625" style="30" customWidth="1"/>
    <col min="14075" max="14075" width="10.42578125" style="30" customWidth="1"/>
    <col min="14076" max="14087" width="9.140625" style="30" customWidth="1"/>
    <col min="14088" max="14325" width="9.140625" style="30"/>
    <col min="14326" max="14326" width="3.7109375" style="30" customWidth="1"/>
    <col min="14327" max="14327" width="27.7109375" style="30" customWidth="1"/>
    <col min="14328" max="14328" width="10.42578125" style="30" customWidth="1"/>
    <col min="14329" max="14329" width="10.5703125" style="30" customWidth="1"/>
    <col min="14330" max="14330" width="9.140625" style="30" customWidth="1"/>
    <col min="14331" max="14331" width="10.42578125" style="30" customWidth="1"/>
    <col min="14332" max="14343" width="9.140625" style="30" customWidth="1"/>
    <col min="14344" max="14581" width="9.140625" style="30"/>
    <col min="14582" max="14582" width="3.7109375" style="30" customWidth="1"/>
    <col min="14583" max="14583" width="27.7109375" style="30" customWidth="1"/>
    <col min="14584" max="14584" width="10.42578125" style="30" customWidth="1"/>
    <col min="14585" max="14585" width="10.5703125" style="30" customWidth="1"/>
    <col min="14586" max="14586" width="9.140625" style="30" customWidth="1"/>
    <col min="14587" max="14587" width="10.42578125" style="30" customWidth="1"/>
    <col min="14588" max="14599" width="9.140625" style="30" customWidth="1"/>
    <col min="14600" max="14837" width="9.140625" style="30"/>
    <col min="14838" max="14838" width="3.7109375" style="30" customWidth="1"/>
    <col min="14839" max="14839" width="27.7109375" style="30" customWidth="1"/>
    <col min="14840" max="14840" width="10.42578125" style="30" customWidth="1"/>
    <col min="14841" max="14841" width="10.5703125" style="30" customWidth="1"/>
    <col min="14842" max="14842" width="9.140625" style="30" customWidth="1"/>
    <col min="14843" max="14843" width="10.42578125" style="30" customWidth="1"/>
    <col min="14844" max="14855" width="9.140625" style="30" customWidth="1"/>
    <col min="14856" max="15093" width="9.140625" style="30"/>
    <col min="15094" max="15094" width="3.7109375" style="30" customWidth="1"/>
    <col min="15095" max="15095" width="27.7109375" style="30" customWidth="1"/>
    <col min="15096" max="15096" width="10.42578125" style="30" customWidth="1"/>
    <col min="15097" max="15097" width="10.5703125" style="30" customWidth="1"/>
    <col min="15098" max="15098" width="9.140625" style="30" customWidth="1"/>
    <col min="15099" max="15099" width="10.42578125" style="30" customWidth="1"/>
    <col min="15100" max="15111" width="9.140625" style="30" customWidth="1"/>
    <col min="15112" max="15349" width="9.140625" style="30"/>
    <col min="15350" max="15350" width="3.7109375" style="30" customWidth="1"/>
    <col min="15351" max="15351" width="27.7109375" style="30" customWidth="1"/>
    <col min="15352" max="15352" width="10.42578125" style="30" customWidth="1"/>
    <col min="15353" max="15353" width="10.5703125" style="30" customWidth="1"/>
    <col min="15354" max="15354" width="9.140625" style="30" customWidth="1"/>
    <col min="15355" max="15355" width="10.42578125" style="30" customWidth="1"/>
    <col min="15356" max="15367" width="9.140625" style="30" customWidth="1"/>
    <col min="15368" max="15605" width="9.140625" style="30"/>
    <col min="15606" max="15606" width="3.7109375" style="30" customWidth="1"/>
    <col min="15607" max="15607" width="27.7109375" style="30" customWidth="1"/>
    <col min="15608" max="15608" width="10.42578125" style="30" customWidth="1"/>
    <col min="15609" max="15609" width="10.5703125" style="30" customWidth="1"/>
    <col min="15610" max="15610" width="9.140625" style="30" customWidth="1"/>
    <col min="15611" max="15611" width="10.42578125" style="30" customWidth="1"/>
    <col min="15612" max="15623" width="9.140625" style="30" customWidth="1"/>
    <col min="15624" max="15861" width="9.140625" style="30"/>
    <col min="15862" max="15862" width="3.7109375" style="30" customWidth="1"/>
    <col min="15863" max="15863" width="27.7109375" style="30" customWidth="1"/>
    <col min="15864" max="15864" width="10.42578125" style="30" customWidth="1"/>
    <col min="15865" max="15865" width="10.5703125" style="30" customWidth="1"/>
    <col min="15866" max="15866" width="9.140625" style="30" customWidth="1"/>
    <col min="15867" max="15867" width="10.42578125" style="30" customWidth="1"/>
    <col min="15868" max="15879" width="9.140625" style="30" customWidth="1"/>
    <col min="15880" max="16117" width="9.140625" style="30"/>
    <col min="16118" max="16118" width="3.7109375" style="30" customWidth="1"/>
    <col min="16119" max="16119" width="27.7109375" style="30" customWidth="1"/>
    <col min="16120" max="16120" width="10.42578125" style="30" customWidth="1"/>
    <col min="16121" max="16121" width="10.5703125" style="30" customWidth="1"/>
    <col min="16122" max="16122" width="9.140625" style="30" customWidth="1"/>
    <col min="16123" max="16123" width="10.42578125" style="30" customWidth="1"/>
    <col min="16124" max="16135" width="9.140625" style="30" customWidth="1"/>
    <col min="16136" max="16384" width="9.140625" style="30"/>
  </cols>
  <sheetData>
    <row r="1" spans="1:10" ht="15" x14ac:dyDescent="0.25">
      <c r="B1"/>
      <c r="C1"/>
      <c r="D1"/>
      <c r="E1"/>
      <c r="F1"/>
      <c r="G1" s="63" t="s">
        <v>48</v>
      </c>
      <c r="H1" s="64"/>
    </row>
    <row r="2" spans="1:10" ht="15" x14ac:dyDescent="0.25">
      <c r="B2" s="62" t="s">
        <v>44</v>
      </c>
      <c r="C2" s="62"/>
      <c r="D2" s="62"/>
      <c r="E2" s="62"/>
      <c r="F2" s="62"/>
      <c r="G2" s="62"/>
      <c r="H2" s="64"/>
    </row>
    <row r="3" spans="1:10" ht="15" x14ac:dyDescent="0.25">
      <c r="B3"/>
      <c r="C3"/>
      <c r="D3"/>
      <c r="E3"/>
      <c r="F3" s="64" t="s">
        <v>45</v>
      </c>
      <c r="G3" s="64"/>
      <c r="H3" s="64"/>
    </row>
    <row r="4" spans="1:10" ht="15" x14ac:dyDescent="0.25">
      <c r="B4"/>
      <c r="C4" s="62" t="s">
        <v>46</v>
      </c>
      <c r="D4" s="62"/>
      <c r="E4" s="62"/>
      <c r="F4" s="62"/>
      <c r="G4" s="62"/>
      <c r="H4" s="64"/>
    </row>
    <row r="6" spans="1:10" ht="60" customHeight="1" x14ac:dyDescent="0.25">
      <c r="A6" s="57" t="s">
        <v>40</v>
      </c>
      <c r="B6" s="57"/>
      <c r="C6" s="57"/>
      <c r="D6" s="57"/>
      <c r="E6" s="57"/>
      <c r="F6" s="57"/>
      <c r="G6" s="57"/>
      <c r="H6" s="29"/>
      <c r="I6" s="29"/>
      <c r="J6" s="29"/>
    </row>
    <row r="7" spans="1:10" x14ac:dyDescent="0.2">
      <c r="A7" s="31"/>
    </row>
    <row r="8" spans="1:10" x14ac:dyDescent="0.2">
      <c r="A8" s="58" t="s">
        <v>35</v>
      </c>
      <c r="B8" s="60" t="s">
        <v>36</v>
      </c>
      <c r="C8" s="34" t="s">
        <v>37</v>
      </c>
      <c r="D8" s="35"/>
      <c r="E8" s="36"/>
      <c r="F8" s="36"/>
      <c r="G8" s="37"/>
    </row>
    <row r="9" spans="1:10" ht="57" x14ac:dyDescent="0.2">
      <c r="A9" s="59"/>
      <c r="B9" s="61"/>
      <c r="C9" s="38" t="s">
        <v>38</v>
      </c>
      <c r="D9" s="39" t="s">
        <v>39</v>
      </c>
      <c r="E9" s="40" t="s">
        <v>42</v>
      </c>
      <c r="F9" s="40" t="s">
        <v>43</v>
      </c>
      <c r="G9" s="56" t="s">
        <v>41</v>
      </c>
    </row>
    <row r="10" spans="1:10" s="44" customFormat="1" ht="11.25" x14ac:dyDescent="0.2">
      <c r="A10" s="41">
        <v>1</v>
      </c>
      <c r="B10" s="41">
        <v>2</v>
      </c>
      <c r="C10" s="41">
        <v>3</v>
      </c>
      <c r="D10" s="41">
        <v>4</v>
      </c>
      <c r="E10" s="42">
        <v>5</v>
      </c>
      <c r="F10" s="42"/>
      <c r="G10" s="41">
        <v>6</v>
      </c>
      <c r="H10" s="43"/>
      <c r="I10" s="43"/>
      <c r="J10" s="43"/>
    </row>
    <row r="11" spans="1:10" ht="15" x14ac:dyDescent="0.25">
      <c r="A11" s="45">
        <v>1</v>
      </c>
      <c r="B11" s="34" t="s">
        <v>18</v>
      </c>
      <c r="C11" s="46">
        <v>0.16</v>
      </c>
      <c r="D11" s="53">
        <f>C11*45</f>
        <v>7.2</v>
      </c>
      <c r="E11" s="53">
        <f>D11*0.2409</f>
        <v>1.73448</v>
      </c>
      <c r="F11" s="53">
        <f>D11+E11</f>
        <v>8.9344800000000006</v>
      </c>
      <c r="G11" s="54">
        <f>F11*4</f>
        <v>35.737920000000003</v>
      </c>
      <c r="I11" s="47"/>
    </row>
    <row r="12" spans="1:10" ht="15" x14ac:dyDescent="0.25">
      <c r="A12" s="45">
        <v>2</v>
      </c>
      <c r="B12" s="34" t="s">
        <v>30</v>
      </c>
      <c r="C12" s="46">
        <v>0.5</v>
      </c>
      <c r="D12" s="53">
        <f>C12*45</f>
        <v>22.5</v>
      </c>
      <c r="E12" s="53">
        <f>D12*0.2409</f>
        <v>5.4202500000000002</v>
      </c>
      <c r="F12" s="53">
        <f>D12+E12</f>
        <v>27.920249999999999</v>
      </c>
      <c r="G12" s="54">
        <f>F12*4</f>
        <v>111.681</v>
      </c>
      <c r="I12" s="47"/>
    </row>
    <row r="13" spans="1:10" ht="15" x14ac:dyDescent="0.25">
      <c r="A13" s="48"/>
      <c r="B13" s="49" t="s">
        <v>31</v>
      </c>
      <c r="C13" s="50">
        <f>SUM(C11:C12)</f>
        <v>0.66</v>
      </c>
      <c r="D13" s="55">
        <f t="shared" ref="D13:G13" si="0">SUM(D11:D12)</f>
        <v>29.7</v>
      </c>
      <c r="E13" s="55">
        <f t="shared" si="0"/>
        <v>7.1547300000000007</v>
      </c>
      <c r="F13" s="55">
        <f t="shared" si="0"/>
        <v>36.854730000000004</v>
      </c>
      <c r="G13" s="55">
        <f t="shared" si="0"/>
        <v>147.41892000000001</v>
      </c>
      <c r="I13" s="47"/>
    </row>
    <row r="14" spans="1:10" s="4" customFormat="1" x14ac:dyDescent="0.2">
      <c r="A14" s="2"/>
      <c r="B14" s="2"/>
      <c r="C14" s="30"/>
      <c r="D14" s="30"/>
      <c r="E14" s="32"/>
      <c r="F14" s="32"/>
      <c r="G14" s="30"/>
      <c r="H14" s="33"/>
      <c r="I14" s="47"/>
      <c r="J14" s="51"/>
    </row>
    <row r="15" spans="1:10" x14ac:dyDescent="0.2">
      <c r="B15" s="52"/>
      <c r="C15" s="33"/>
      <c r="D15" s="33"/>
      <c r="E15" s="47"/>
      <c r="F15" s="47"/>
      <c r="G15" s="47"/>
    </row>
    <row r="16" spans="1:10" x14ac:dyDescent="0.2">
      <c r="G16" s="32"/>
      <c r="H16" s="47"/>
    </row>
    <row r="18" spans="7:7" x14ac:dyDescent="0.2">
      <c r="G18" s="32"/>
    </row>
  </sheetData>
  <mergeCells count="5">
    <mergeCell ref="B2:G2"/>
    <mergeCell ref="C4:G4"/>
    <mergeCell ref="A6:G6"/>
    <mergeCell ref="A8:A9"/>
    <mergeCell ref="B8:B9"/>
  </mergeCells>
  <pageMargins left="0.98425196850393704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Mērķdotācija</vt:lpstr>
      <vt:lpstr>Kvalitātes pakāpes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DinaB</dc:creator>
  <cp:lastModifiedBy>DaceC</cp:lastModifiedBy>
  <cp:lastPrinted>2020-10-01T10:51:56Z</cp:lastPrinted>
  <dcterms:created xsi:type="dcterms:W3CDTF">2020-09-18T06:07:44Z</dcterms:created>
  <dcterms:modified xsi:type="dcterms:W3CDTF">2020-10-01T10:52:18Z</dcterms:modified>
</cp:coreProperties>
</file>